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455" activeTab="1"/>
  </bookViews>
  <sheets>
    <sheet name="159-т ф2 1" sheetId="1" r:id="rId1"/>
    <sheet name="159-т ф2 2" sheetId="2" r:id="rId2"/>
  </sheets>
  <definedNames/>
  <calcPr fullCalcOnLoad="1"/>
</workbook>
</file>

<file path=xl/sharedStrings.xml><?xml version="1.0" encoding="utf-8"?>
<sst xmlns="http://schemas.openxmlformats.org/spreadsheetml/2006/main" count="133" uniqueCount="85">
  <si>
    <t>№ п/п</t>
  </si>
  <si>
    <t>Наименование показателей финансово-хозяйственной деятельности</t>
  </si>
  <si>
    <t>Форма № 2</t>
  </si>
  <si>
    <t>1.</t>
  </si>
  <si>
    <t>тыс.руб</t>
  </si>
  <si>
    <t xml:space="preserve"> 1.1</t>
  </si>
  <si>
    <t xml:space="preserve"> Взлет-посадка</t>
  </si>
  <si>
    <t xml:space="preserve"> 1.2</t>
  </si>
  <si>
    <t xml:space="preserve"> Сверхнормативная стоянка</t>
  </si>
  <si>
    <t xml:space="preserve"> 1.3</t>
  </si>
  <si>
    <t xml:space="preserve"> Обеспечение авиационной безопасности</t>
  </si>
  <si>
    <t xml:space="preserve"> 1.4</t>
  </si>
  <si>
    <t xml:space="preserve"> 1.5</t>
  </si>
  <si>
    <t xml:space="preserve"> Предоставление аэровокзального комплекса</t>
  </si>
  <si>
    <t xml:space="preserve"> на внутренних линиях</t>
  </si>
  <si>
    <t xml:space="preserve"> на международных линиях</t>
  </si>
  <si>
    <t xml:space="preserve"> Обслуживание пассажиров</t>
  </si>
  <si>
    <t xml:space="preserve"> 1.6</t>
  </si>
  <si>
    <t xml:space="preserve"> 1.7</t>
  </si>
  <si>
    <t xml:space="preserve"> 1.8</t>
  </si>
  <si>
    <t xml:space="preserve"> Обеспечение заправки ВС авиационным топливом</t>
  </si>
  <si>
    <t>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</si>
  <si>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</si>
  <si>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</si>
  <si>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</si>
  <si>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</si>
  <si>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</si>
  <si>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</si>
  <si>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</si>
  <si>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</si>
  <si>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3.</t>
  </si>
  <si>
    <t xml:space="preserve"> Прибыль (убыток) от продаж</t>
  </si>
  <si>
    <t xml:space="preserve"> 14.</t>
  </si>
  <si>
    <t xml:space="preserve"> 13.</t>
  </si>
  <si>
    <t xml:space="preserve"> Прочее</t>
  </si>
  <si>
    <t xml:space="preserve"> Чистая прибыль (убыток)</t>
  </si>
  <si>
    <t xml:space="preserve"> 12.</t>
  </si>
  <si>
    <t xml:space="preserve"> Изменение отложенных налоговых активов</t>
  </si>
  <si>
    <t xml:space="preserve"> 11.</t>
  </si>
  <si>
    <t xml:space="preserve"> Изменение отложенных налоговых обязательств</t>
  </si>
  <si>
    <t xml:space="preserve"> 10.1</t>
  </si>
  <si>
    <t xml:space="preserve"> в том числе постоянные налоговые обязятельства (активы)</t>
  </si>
  <si>
    <t xml:space="preserve"> 10.</t>
  </si>
  <si>
    <t xml:space="preserve"> Текущий налог на прибыль</t>
  </si>
  <si>
    <t xml:space="preserve"> 9.</t>
  </si>
  <si>
    <t xml:space="preserve"> Прибыль (убыток) до налогооблажения</t>
  </si>
  <si>
    <t xml:space="preserve"> 8.</t>
  </si>
  <si>
    <t xml:space="preserve"> Прочие расходы</t>
  </si>
  <si>
    <t xml:space="preserve"> 7 .</t>
  </si>
  <si>
    <t xml:space="preserve"> Прочие доходы</t>
  </si>
  <si>
    <t xml:space="preserve"> 6.</t>
  </si>
  <si>
    <t xml:space="preserve"> Проценты к уплате</t>
  </si>
  <si>
    <t xml:space="preserve"> 5.</t>
  </si>
  <si>
    <t xml:space="preserve"> Проценты к получению</t>
  </si>
  <si>
    <t xml:space="preserve"> 4.</t>
  </si>
  <si>
    <t xml:space="preserve"> Доходы от участия в других организациях</t>
  </si>
  <si>
    <t xml:space="preserve"> 1. Доходы и расходы</t>
  </si>
  <si>
    <t xml:space="preserve"> Наименование работ и операций</t>
  </si>
  <si>
    <t xml:space="preserve"> Расходы всего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</si>
  <si>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</si>
  <si>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</si>
  <si>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</si>
  <si>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</si>
  <si>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</si>
  <si>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</si>
  <si>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</si>
  <si>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</si>
  <si>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обязательные платежи и сборы</t>
  </si>
  <si>
    <t>Прочие расходы</t>
  </si>
  <si>
    <t>В том числе по статьям затрат</t>
  </si>
  <si>
    <t xml:space="preserve"> 2. Расшифровка расходов по финансово- хозяйственной деятельности</t>
  </si>
  <si>
    <t xml:space="preserve"> Регулируемые виды деятельности</t>
  </si>
  <si>
    <t xml:space="preserve"> 1. Обеспечение взлета, посадки и стоянки ВС</t>
  </si>
  <si>
    <t xml:space="preserve"> 2. Обеспечение авиационной безопасности</t>
  </si>
  <si>
    <t xml:space="preserve"> 3. Предоставление аэровокзального комплеса</t>
  </si>
  <si>
    <t xml:space="preserve"> 4. Обслуживание пассажиров</t>
  </si>
  <si>
    <t xml:space="preserve"> 5. Обеспечение заправки ВС авиационным топливом</t>
  </si>
  <si>
    <t xml:space="preserve"> 6. Хранение авиационного топлива</t>
  </si>
  <si>
    <t xml:space="preserve"> Итого по аэропортовой деятельности</t>
  </si>
  <si>
    <r>
      <t xml:space="preserve"> Расходы всего </t>
    </r>
    <r>
      <rPr>
        <sz val="10"/>
        <rFont val="Arial Cyr"/>
        <family val="0"/>
      </rPr>
      <t>(включая коммерческие и управленческие), в том числе по видам регулируемых услуг:</t>
    </r>
  </si>
  <si>
    <r>
      <t xml:space="preserve"> Доходы всего</t>
    </r>
    <r>
      <rPr>
        <sz val="10"/>
        <rFont val="Arial Cyr"/>
        <family val="0"/>
      </rPr>
      <t>, в том числе по видам регулируемых услуг:</t>
    </r>
  </si>
  <si>
    <t>Информация об основных показателях финансово-хозяйственной деятельности ОАО "Авиапредприятия "Алтай" в сфере оказания регулируемых услуг в аэропорту Барнаул</t>
  </si>
  <si>
    <t>Единица измерения</t>
  </si>
  <si>
    <t xml:space="preserve"> Хранение авиационного топлива</t>
  </si>
  <si>
    <t>2015 год (отчет)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</si>
</sst>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34" borderId="10" xfId="0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1">
      <selection activeCell="E45" sqref="E45"/>
    </sheetView>
  </sheetViews>
  <sheetFormatPr defaultColWidth="9.00390625" defaultRowHeight="12.75"/>
  <cols>
    <col min="1" max="1" width="2.625" style="0" customWidth="1"/>
    <col min="2" max="2" width="5.875" style="0" customWidth="1"/>
    <col min="3" max="3" width="47.25390625" style="0" customWidth="1"/>
    <col min="4" max="4" width="12.125" style="0" customWidth="1"/>
    <col min="5" max="5" width="15.75390625" style="0" customWidth="1"/>
    <col min="6" max="6" width="4.00390625" style="0" customWidth="1"/>
  </cols>
  <sheetData>
    <row r="1" ht="12.75">
      <c r="E1" t="s">
        <v>2</v>
      </c>
    </row>
    <row r="3" spans="2:5" ht="52.5" customHeight="1">
      <c r="B3" s="22" t="s">
        <v>81</v>
      </c>
      <c r="C3" s="22"/>
      <c r="D3" s="22"/>
      <c r="E3" s="22"/>
    </row>
    <row r="4" spans="2:5" ht="23.25" customHeight="1">
      <c r="B4" s="23" t="s">
        <v>56</v>
      </c>
      <c r="C4" s="23"/>
      <c r="D4" s="23"/>
      <c r="E4" s="23"/>
    </row>
    <row r="6" spans="2:5" ht="31.5" customHeight="1">
      <c r="B6" s="2" t="s">
        <v>0</v>
      </c>
      <c r="C6" s="2" t="s">
        <v>1</v>
      </c>
      <c r="D6" s="2" t="s">
        <v>82</v>
      </c>
      <c r="E6" s="2" t="s">
        <v>84</v>
      </c>
    </row>
    <row r="7" spans="2:6" ht="34.5" customHeight="1">
      <c r="B7" s="1" t="s">
        <v>3</v>
      </c>
      <c r="C7" s="8" t="s">
        <v>80</v>
      </c>
      <c r="D7" s="1" t="s">
        <v>4</v>
      </c>
      <c r="E7" s="11">
        <v>913463</v>
      </c>
      <c r="F7" s="12"/>
    </row>
    <row r="8" spans="2:5" ht="19.5" customHeight="1">
      <c r="B8" s="5" t="s">
        <v>5</v>
      </c>
      <c r="C8" s="4" t="s">
        <v>6</v>
      </c>
      <c r="D8" s="1" t="s">
        <v>4</v>
      </c>
      <c r="E8" s="10">
        <v>86650</v>
      </c>
    </row>
    <row r="9" spans="2:5" ht="19.5" customHeight="1" hidden="1">
      <c r="B9" s="1" t="s">
        <v>7</v>
      </c>
      <c r="C9" s="4" t="s">
        <v>8</v>
      </c>
      <c r="D9" s="1" t="s">
        <v>4</v>
      </c>
      <c r="E9" s="10"/>
    </row>
    <row r="10" spans="2:5" ht="19.5" customHeight="1">
      <c r="B10" s="1" t="s">
        <v>7</v>
      </c>
      <c r="C10" s="4" t="s">
        <v>10</v>
      </c>
      <c r="D10" s="1" t="s">
        <v>4</v>
      </c>
      <c r="E10" s="10">
        <v>57412</v>
      </c>
    </row>
    <row r="11" spans="2:5" ht="27.75" customHeight="1">
      <c r="B11" s="1"/>
      <c r="C11" s="6" t="s">
        <v>13</v>
      </c>
      <c r="D11" s="1"/>
      <c r="E11" s="10"/>
    </row>
    <row r="12" spans="2:5" ht="19.5" customHeight="1">
      <c r="B12" s="5" t="s">
        <v>9</v>
      </c>
      <c r="C12" s="7" t="s">
        <v>14</v>
      </c>
      <c r="D12" s="1" t="s">
        <v>4</v>
      </c>
      <c r="E12" s="10">
        <v>24653</v>
      </c>
    </row>
    <row r="13" spans="2:5" ht="19.5" customHeight="1">
      <c r="B13" s="1" t="s">
        <v>11</v>
      </c>
      <c r="C13" s="7" t="s">
        <v>15</v>
      </c>
      <c r="D13" s="1" t="s">
        <v>4</v>
      </c>
      <c r="E13" s="10">
        <v>5177</v>
      </c>
    </row>
    <row r="14" spans="2:5" ht="19.5" customHeight="1">
      <c r="B14" s="1"/>
      <c r="C14" s="6" t="s">
        <v>16</v>
      </c>
      <c r="D14" s="1"/>
      <c r="E14" s="10"/>
    </row>
    <row r="15" spans="2:5" ht="19.5" customHeight="1">
      <c r="B15" s="5" t="s">
        <v>12</v>
      </c>
      <c r="C15" s="7" t="s">
        <v>14</v>
      </c>
      <c r="D15" s="1" t="s">
        <v>4</v>
      </c>
      <c r="E15" s="10">
        <v>26308</v>
      </c>
    </row>
    <row r="16" spans="2:5" ht="19.5" customHeight="1">
      <c r="B16" s="1" t="s">
        <v>17</v>
      </c>
      <c r="C16" s="7" t="s">
        <v>15</v>
      </c>
      <c r="D16" s="1" t="s">
        <v>4</v>
      </c>
      <c r="E16" s="10">
        <v>4335</v>
      </c>
    </row>
    <row r="17" spans="2:5" ht="25.5">
      <c r="B17" s="1" t="s">
        <v>18</v>
      </c>
      <c r="C17" s="4" t="s">
        <v>20</v>
      </c>
      <c r="D17" s="1" t="s">
        <v>4</v>
      </c>
      <c r="E17" s="10">
        <v>20352</v>
      </c>
    </row>
    <row r="18" spans="2:8" ht="19.5" customHeight="1">
      <c r="B18" s="1" t="s">
        <v>19</v>
      </c>
      <c r="C18" s="4" t="s">
        <v>83</v>
      </c>
      <c r="D18" s="1" t="s">
        <v>4</v>
      </c>
      <c r="E18" s="20">
        <v>6970</v>
      </c>
      <c r="G18" s="19"/>
      <c r="H18" s="19"/>
    </row>
    <row r="19" spans="2:6" ht="45.75" customHeight="1">
      <c r="B19" s="1" t="s">
        <v>21</v>
      </c>
      <c r="C19" s="8" t="s">
        <v>79</v>
      </c>
      <c r="D19" s="1" t="s">
        <v>4</v>
      </c>
      <c r="E19" s="11">
        <v>902633</v>
      </c>
      <c r="F19" s="12"/>
    </row>
    <row r="20" spans="2:5" ht="19.5" customHeight="1">
      <c r="B20" s="5" t="s">
        <v>22</v>
      </c>
      <c r="C20" s="4" t="s">
        <v>6</v>
      </c>
      <c r="D20" s="1" t="s">
        <v>4</v>
      </c>
      <c r="E20" s="10">
        <v>107033</v>
      </c>
    </row>
    <row r="21" spans="2:5" ht="19.5" customHeight="1" hidden="1">
      <c r="B21" s="1" t="s">
        <v>23</v>
      </c>
      <c r="C21" s="4" t="s">
        <v>8</v>
      </c>
      <c r="D21" s="1" t="s">
        <v>4</v>
      </c>
      <c r="E21" s="10">
        <v>823.9179381010441</v>
      </c>
    </row>
    <row r="22" spans="2:5" ht="19.5" customHeight="1">
      <c r="B22" s="1" t="s">
        <v>23</v>
      </c>
      <c r="C22" s="4" t="s">
        <v>10</v>
      </c>
      <c r="D22" s="1" t="s">
        <v>4</v>
      </c>
      <c r="E22" s="10">
        <v>77658</v>
      </c>
    </row>
    <row r="23" spans="2:5" ht="12.75">
      <c r="B23" s="1"/>
      <c r="C23" s="6" t="s">
        <v>13</v>
      </c>
      <c r="D23" s="1"/>
      <c r="E23" s="10"/>
    </row>
    <row r="24" spans="2:5" ht="19.5" customHeight="1">
      <c r="B24" s="5" t="s">
        <v>24</v>
      </c>
      <c r="C24" s="7" t="s">
        <v>14</v>
      </c>
      <c r="D24" s="1" t="s">
        <v>4</v>
      </c>
      <c r="E24" s="10">
        <v>29242</v>
      </c>
    </row>
    <row r="25" spans="2:5" ht="19.5" customHeight="1">
      <c r="B25" s="1" t="s">
        <v>25</v>
      </c>
      <c r="C25" s="7" t="s">
        <v>15</v>
      </c>
      <c r="D25" s="1" t="s">
        <v>4</v>
      </c>
      <c r="E25" s="10">
        <v>5444</v>
      </c>
    </row>
    <row r="26" spans="2:5" ht="19.5" customHeight="1">
      <c r="B26" s="1"/>
      <c r="C26" s="6" t="s">
        <v>16</v>
      </c>
      <c r="D26" s="1"/>
      <c r="E26" s="10"/>
    </row>
    <row r="27" spans="2:5" ht="19.5" customHeight="1">
      <c r="B27" s="5" t="s">
        <v>26</v>
      </c>
      <c r="C27" s="7" t="s">
        <v>14</v>
      </c>
      <c r="D27" s="1" t="s">
        <v>4</v>
      </c>
      <c r="E27" s="10">
        <v>38585</v>
      </c>
    </row>
    <row r="28" spans="2:5" ht="19.5" customHeight="1">
      <c r="B28" s="1" t="s">
        <v>27</v>
      </c>
      <c r="C28" s="7" t="s">
        <v>15</v>
      </c>
      <c r="D28" s="1" t="s">
        <v>4</v>
      </c>
      <c r="E28" s="10">
        <v>5047</v>
      </c>
    </row>
    <row r="29" spans="2:5" ht="25.5">
      <c r="B29" s="1" t="s">
        <v>28</v>
      </c>
      <c r="C29" s="4" t="s">
        <v>20</v>
      </c>
      <c r="D29" s="1" t="s">
        <v>4</v>
      </c>
      <c r="E29" s="10">
        <v>20167</v>
      </c>
    </row>
    <row r="30" spans="2:5" ht="19.5" customHeight="1">
      <c r="B30" s="1" t="s">
        <v>29</v>
      </c>
      <c r="C30" s="4" t="s">
        <v>83</v>
      </c>
      <c r="D30" s="1" t="s">
        <v>4</v>
      </c>
      <c r="E30" s="10">
        <v>9707</v>
      </c>
    </row>
    <row r="31" spans="2:5" ht="19.5" customHeight="1">
      <c r="B31" s="1" t="s">
        <v>30</v>
      </c>
      <c r="C31" s="8" t="s">
        <v>31</v>
      </c>
      <c r="D31" s="1" t="s">
        <v>4</v>
      </c>
      <c r="E31" s="11">
        <f>E7-E19</f>
        <v>10830</v>
      </c>
    </row>
    <row r="32" spans="2:5" ht="19.5" customHeight="1">
      <c r="B32" s="1" t="s">
        <v>54</v>
      </c>
      <c r="C32" s="15" t="s">
        <v>55</v>
      </c>
      <c r="D32" s="1" t="s">
        <v>4</v>
      </c>
      <c r="E32" s="13">
        <v>0</v>
      </c>
    </row>
    <row r="33" spans="2:5" ht="19.5" customHeight="1">
      <c r="B33" s="1" t="s">
        <v>52</v>
      </c>
      <c r="C33" s="15" t="s">
        <v>53</v>
      </c>
      <c r="D33" s="1" t="s">
        <v>4</v>
      </c>
      <c r="E33" s="13">
        <f>1240</f>
        <v>1240</v>
      </c>
    </row>
    <row r="34" spans="2:5" ht="19.5" customHeight="1">
      <c r="B34" s="1" t="s">
        <v>50</v>
      </c>
      <c r="C34" s="15" t="s">
        <v>51</v>
      </c>
      <c r="D34" s="1" t="s">
        <v>4</v>
      </c>
      <c r="E34" s="13">
        <f>1663</f>
        <v>1663</v>
      </c>
    </row>
    <row r="35" spans="2:5" ht="19.5" customHeight="1">
      <c r="B35" s="1" t="s">
        <v>48</v>
      </c>
      <c r="C35" s="15" t="s">
        <v>49</v>
      </c>
      <c r="D35" s="1" t="s">
        <v>4</v>
      </c>
      <c r="E35" s="13">
        <v>32577</v>
      </c>
    </row>
    <row r="36" spans="2:5" ht="19.5" customHeight="1">
      <c r="B36" s="1" t="s">
        <v>46</v>
      </c>
      <c r="C36" s="15" t="s">
        <v>47</v>
      </c>
      <c r="D36" s="1" t="s">
        <v>4</v>
      </c>
      <c r="E36" s="13">
        <f>18284</f>
        <v>18284</v>
      </c>
    </row>
    <row r="37" spans="2:5" ht="19.5" customHeight="1">
      <c r="B37" s="1" t="s">
        <v>44</v>
      </c>
      <c r="C37" s="16" t="s">
        <v>45</v>
      </c>
      <c r="D37" s="1" t="s">
        <v>4</v>
      </c>
      <c r="E37" s="11">
        <f>E31+E33-E34+E35-E36</f>
        <v>24700</v>
      </c>
    </row>
    <row r="38" spans="2:5" ht="19.5" customHeight="1">
      <c r="B38" s="1" t="s">
        <v>42</v>
      </c>
      <c r="C38" s="15" t="s">
        <v>43</v>
      </c>
      <c r="D38" s="1" t="s">
        <v>4</v>
      </c>
      <c r="E38" s="13">
        <f>4659</f>
        <v>4659</v>
      </c>
    </row>
    <row r="39" spans="2:5" ht="28.5" customHeight="1">
      <c r="B39" s="5" t="s">
        <v>40</v>
      </c>
      <c r="C39" s="15" t="s">
        <v>41</v>
      </c>
      <c r="D39" s="1" t="s">
        <v>4</v>
      </c>
      <c r="E39" s="13">
        <f>330</f>
        <v>330</v>
      </c>
    </row>
    <row r="40" spans="2:5" ht="27.75" customHeight="1">
      <c r="B40" s="1" t="s">
        <v>38</v>
      </c>
      <c r="C40" s="15" t="s">
        <v>39</v>
      </c>
      <c r="D40" s="1" t="s">
        <v>4</v>
      </c>
      <c r="E40" s="13">
        <f>844</f>
        <v>844</v>
      </c>
    </row>
    <row r="41" spans="2:5" ht="19.5" customHeight="1">
      <c r="B41" s="1" t="s">
        <v>36</v>
      </c>
      <c r="C41" s="15" t="s">
        <v>37</v>
      </c>
      <c r="D41" s="1" t="s">
        <v>4</v>
      </c>
      <c r="E41" s="13">
        <f>233</f>
        <v>233</v>
      </c>
    </row>
    <row r="42" spans="2:5" ht="19.5" customHeight="1">
      <c r="B42" s="1" t="s">
        <v>33</v>
      </c>
      <c r="C42" s="15" t="s">
        <v>34</v>
      </c>
      <c r="D42" s="1" t="s">
        <v>4</v>
      </c>
      <c r="E42" s="13">
        <f>116</f>
        <v>116</v>
      </c>
    </row>
    <row r="43" spans="2:5" ht="19.5" customHeight="1">
      <c r="B43" s="1" t="s">
        <v>32</v>
      </c>
      <c r="C43" s="16" t="s">
        <v>35</v>
      </c>
      <c r="D43" s="1" t="s">
        <v>4</v>
      </c>
      <c r="E43" s="11">
        <f>E37-E38-E40+E41-E42</f>
        <v>19314</v>
      </c>
    </row>
    <row r="46" ht="12.75">
      <c r="C46" s="21"/>
    </row>
  </sheetData>
  <sheetProtection/>
  <mergeCells count="2">
    <mergeCell ref="B3:E3"/>
    <mergeCell ref="B4:E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tabSelected="1" zoomScalePageLayoutView="0" workbookViewId="0" topLeftCell="B4">
      <pane xSplit="1" ySplit="2" topLeftCell="C6" activePane="bottomRight" state="frozen"/>
      <selection pane="topLeft" activeCell="B4" sqref="B4"/>
      <selection pane="topRight" activeCell="C4" sqref="C4"/>
      <selection pane="bottomLeft" activeCell="B6" sqref="B6"/>
      <selection pane="bottomRight" activeCell="E8" sqref="E8"/>
    </sheetView>
  </sheetViews>
  <sheetFormatPr defaultColWidth="9.00390625" defaultRowHeight="12.75"/>
  <cols>
    <col min="1" max="1" width="1.875" style="0" customWidth="1"/>
    <col min="2" max="2" width="31.25390625" style="0" customWidth="1"/>
    <col min="3" max="3" width="10.375" style="0" customWidth="1"/>
    <col min="4" max="4" width="12.625" style="0" customWidth="1"/>
    <col min="9" max="9" width="10.00390625" style="0" customWidth="1"/>
    <col min="10" max="10" width="15.75390625" style="0" customWidth="1"/>
  </cols>
  <sheetData>
    <row r="2" spans="2:13" ht="21" customHeight="1">
      <c r="B2" s="23" t="s">
        <v>70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2.75">
      <c r="K3" s="14"/>
    </row>
    <row r="4" spans="2:13" ht="16.5" customHeight="1">
      <c r="B4" s="25" t="s">
        <v>57</v>
      </c>
      <c r="C4" s="25" t="s">
        <v>58</v>
      </c>
      <c r="D4" s="24" t="s">
        <v>69</v>
      </c>
      <c r="E4" s="24"/>
      <c r="F4" s="24"/>
      <c r="G4" s="24"/>
      <c r="H4" s="24"/>
      <c r="I4" s="24"/>
      <c r="J4" s="24"/>
      <c r="K4" s="24"/>
      <c r="L4" s="24"/>
      <c r="M4" s="24"/>
    </row>
    <row r="5" spans="2:13" ht="98.25" customHeight="1">
      <c r="B5" s="25"/>
      <c r="C5" s="25"/>
      <c r="D5" s="1" t="s">
        <v>59</v>
      </c>
      <c r="E5" s="2" t="s">
        <v>60</v>
      </c>
      <c r="F5" s="2" t="s">
        <v>61</v>
      </c>
      <c r="G5" s="2" t="s">
        <v>62</v>
      </c>
      <c r="H5" s="2" t="s">
        <v>63</v>
      </c>
      <c r="I5" s="1" t="s">
        <v>64</v>
      </c>
      <c r="J5" s="1" t="s">
        <v>65</v>
      </c>
      <c r="K5" s="1" t="s">
        <v>66</v>
      </c>
      <c r="L5" s="1" t="s">
        <v>67</v>
      </c>
      <c r="M5" s="2" t="s">
        <v>68</v>
      </c>
    </row>
    <row r="6" spans="2:14" ht="19.5" customHeight="1">
      <c r="B6" s="3" t="s">
        <v>71</v>
      </c>
      <c r="C6" s="9">
        <f>SUM(D6:M6)</f>
        <v>292883</v>
      </c>
      <c r="D6" s="9"/>
      <c r="E6" s="9">
        <f>SUM(E7:E12)</f>
        <v>53034.221864192645</v>
      </c>
      <c r="F6" s="9">
        <f>SUM(F7:F12)</f>
        <v>151095.73195954514</v>
      </c>
      <c r="G6" s="9">
        <f>SUM(G7:G12)</f>
        <v>45899.5963594086</v>
      </c>
      <c r="H6" s="9">
        <f>SUM(H7:H12)</f>
        <v>16766.26611873907</v>
      </c>
      <c r="I6" s="9"/>
      <c r="J6" s="9"/>
      <c r="K6" s="9"/>
      <c r="L6" s="9">
        <f>SUM(L7:L12)</f>
        <v>2789.4457163698203</v>
      </c>
      <c r="M6" s="9">
        <f>SUM(M7:M12)</f>
        <v>23297.737981744718</v>
      </c>
      <c r="N6" s="12"/>
    </row>
    <row r="7" spans="2:14" ht="27" customHeight="1">
      <c r="B7" s="3" t="s">
        <v>72</v>
      </c>
      <c r="C7" s="9">
        <f>'159-т ф2 1'!E20</f>
        <v>107033</v>
      </c>
      <c r="D7" s="9"/>
      <c r="E7" s="17">
        <v>28168.583094350975</v>
      </c>
      <c r="F7" s="17">
        <v>50378.73549032271</v>
      </c>
      <c r="G7" s="17">
        <v>15299.498099953926</v>
      </c>
      <c r="H7" s="17">
        <v>3620.7868836710727</v>
      </c>
      <c r="I7" s="9"/>
      <c r="J7" s="9"/>
      <c r="K7" s="9"/>
      <c r="L7" s="17">
        <v>727.5500945857779</v>
      </c>
      <c r="M7" s="9">
        <f aca="true" t="shared" si="0" ref="M7:M12">C7-E7-F7-G7-H7-L7</f>
        <v>8837.846337115534</v>
      </c>
      <c r="N7" s="12"/>
    </row>
    <row r="8" spans="2:14" ht="27" customHeight="1">
      <c r="B8" s="3" t="s">
        <v>73</v>
      </c>
      <c r="C8" s="9">
        <f>'159-т ф2 1'!E22</f>
        <v>77658</v>
      </c>
      <c r="D8" s="9"/>
      <c r="E8" s="17">
        <v>5833.730194638352</v>
      </c>
      <c r="F8" s="17">
        <v>41878.667816039895</v>
      </c>
      <c r="G8" s="17">
        <v>12715.421308688068</v>
      </c>
      <c r="H8" s="17">
        <v>6505.995636464221</v>
      </c>
      <c r="I8" s="9"/>
      <c r="J8" s="9"/>
      <c r="K8" s="9"/>
      <c r="L8" s="17">
        <v>419.67922656240773</v>
      </c>
      <c r="M8" s="9">
        <f t="shared" si="0"/>
        <v>10304.505817607054</v>
      </c>
      <c r="N8" s="12"/>
    </row>
    <row r="9" spans="2:14" ht="27" customHeight="1">
      <c r="B9" s="3" t="s">
        <v>74</v>
      </c>
      <c r="C9" s="9">
        <f>'159-т ф2 1'!E24+'159-т ф2 1'!E25</f>
        <v>34686</v>
      </c>
      <c r="D9" s="9"/>
      <c r="E9" s="17">
        <v>8156.006737036812</v>
      </c>
      <c r="F9" s="17">
        <v>15928.228288103019</v>
      </c>
      <c r="G9" s="17">
        <v>4842.804465292541</v>
      </c>
      <c r="H9" s="17">
        <v>4130.562624666136</v>
      </c>
      <c r="I9" s="9"/>
      <c r="J9" s="9"/>
      <c r="K9" s="9"/>
      <c r="L9" s="17">
        <v>892.0266244640891</v>
      </c>
      <c r="M9" s="9">
        <f t="shared" si="0"/>
        <v>736.371260437403</v>
      </c>
      <c r="N9" s="12"/>
    </row>
    <row r="10" spans="2:14" ht="19.5" customHeight="1">
      <c r="B10" s="3" t="s">
        <v>75</v>
      </c>
      <c r="C10" s="9">
        <f>'159-т ф2 1'!E27+'159-т ф2 1'!E28</f>
        <v>43632</v>
      </c>
      <c r="D10" s="9"/>
      <c r="E10" s="17">
        <v>3612.495511359677</v>
      </c>
      <c r="F10" s="17">
        <v>27844.381794294226</v>
      </c>
      <c r="G10" s="17">
        <v>8462.50528337147</v>
      </c>
      <c r="H10" s="17">
        <v>854.0196776931715</v>
      </c>
      <c r="I10" s="9"/>
      <c r="J10" s="9"/>
      <c r="K10" s="9"/>
      <c r="L10" s="17">
        <v>79.63391234057237</v>
      </c>
      <c r="M10" s="9">
        <f t="shared" si="0"/>
        <v>2778.9638209408786</v>
      </c>
      <c r="N10" s="12"/>
    </row>
    <row r="11" spans="2:14" ht="27" customHeight="1">
      <c r="B11" s="3" t="s">
        <v>76</v>
      </c>
      <c r="C11" s="9">
        <f>'159-т ф2 1'!E29</f>
        <v>20167</v>
      </c>
      <c r="D11" s="9"/>
      <c r="E11" s="17">
        <v>4575.791684724652</v>
      </c>
      <c r="F11" s="17">
        <v>10693.731791477026</v>
      </c>
      <c r="G11" s="17">
        <v>3250.6346531151903</v>
      </c>
      <c r="H11" s="17">
        <v>582.2176394980834</v>
      </c>
      <c r="I11" s="9"/>
      <c r="J11" s="9"/>
      <c r="K11" s="9"/>
      <c r="L11" s="17">
        <v>666.9631465565209</v>
      </c>
      <c r="M11" s="9">
        <f t="shared" si="0"/>
        <v>397.6610846285265</v>
      </c>
      <c r="N11" s="12"/>
    </row>
    <row r="12" spans="2:14" ht="19.5" customHeight="1">
      <c r="B12" s="3" t="s">
        <v>77</v>
      </c>
      <c r="C12" s="9">
        <f>'159-т ф2 1'!E30</f>
        <v>9707</v>
      </c>
      <c r="D12" s="9"/>
      <c r="E12" s="17">
        <v>2687.6146420821756</v>
      </c>
      <c r="F12" s="17">
        <v>4371.986779308274</v>
      </c>
      <c r="G12" s="17">
        <v>1328.732548987395</v>
      </c>
      <c r="H12" s="17">
        <v>1072.6836567463838</v>
      </c>
      <c r="I12" s="9"/>
      <c r="J12" s="9"/>
      <c r="K12" s="9"/>
      <c r="L12" s="17">
        <v>3.5927118604523662</v>
      </c>
      <c r="M12" s="9">
        <f t="shared" si="0"/>
        <v>242.3896610153198</v>
      </c>
      <c r="N12" s="12"/>
    </row>
    <row r="13" spans="2:14" ht="27" customHeight="1">
      <c r="B13" s="3" t="s">
        <v>78</v>
      </c>
      <c r="C13" s="9">
        <f>SUM(D13:M13)</f>
        <v>902633</v>
      </c>
      <c r="D13" s="9"/>
      <c r="E13" s="9">
        <v>476202</v>
      </c>
      <c r="F13" s="9">
        <v>254804</v>
      </c>
      <c r="G13" s="9">
        <v>76210</v>
      </c>
      <c r="H13" s="9">
        <v>27030</v>
      </c>
      <c r="I13" s="9"/>
      <c r="J13" s="9"/>
      <c r="K13" s="9"/>
      <c r="L13" s="17">
        <v>3270.0329999999994</v>
      </c>
      <c r="M13" s="9">
        <v>65116.967000000004</v>
      </c>
      <c r="N13" s="12"/>
    </row>
    <row r="14" spans="2:14" ht="19.5" customHeight="1">
      <c r="B14" s="18" t="s">
        <v>47</v>
      </c>
      <c r="C14" s="17">
        <f>'159-т ф2 1'!E36+'159-т ф2 1'!E34</f>
        <v>19947</v>
      </c>
      <c r="D14" s="9"/>
      <c r="E14" s="9"/>
      <c r="F14" s="9"/>
      <c r="G14" s="9"/>
      <c r="H14" s="9"/>
      <c r="I14" s="9"/>
      <c r="J14" s="17">
        <v>1938.2971800000003</v>
      </c>
      <c r="K14" s="17">
        <f>'159-т ф2 1'!E34</f>
        <v>1663</v>
      </c>
      <c r="L14" s="17">
        <v>3755.3394399999997</v>
      </c>
      <c r="M14" s="17">
        <v>12590.363379999999</v>
      </c>
      <c r="N14" s="12"/>
    </row>
    <row r="16" ht="12.75">
      <c r="C16" s="12"/>
    </row>
  </sheetData>
  <sheetProtection/>
  <mergeCells count="4">
    <mergeCell ref="D4:M4"/>
    <mergeCell ref="B4:B5"/>
    <mergeCell ref="C4:C5"/>
    <mergeCell ref="B2:M2"/>
  </mergeCells>
  <printOptions/>
  <pageMargins left="0" right="0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</dc:creator>
  <cp:keywords/>
  <dc:description/>
  <cp:lastModifiedBy>Bachurina</cp:lastModifiedBy>
  <cp:lastPrinted>2016-04-05T02:45:28Z</cp:lastPrinted>
  <dcterms:created xsi:type="dcterms:W3CDTF">2011-06-22T06:00:43Z</dcterms:created>
  <dcterms:modified xsi:type="dcterms:W3CDTF">2016-04-05T02:59:21Z</dcterms:modified>
  <cp:category/>
  <cp:version/>
  <cp:contentType/>
  <cp:contentStatus/>
</cp:coreProperties>
</file>